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ОТЧЕТЫ ОБ ИСПОЛНЕНИИ БЮДЖЕТА 2022 ГОД\Годовой отчет\Сведения об открытости бюджетных данных\"/>
    </mc:Choice>
  </mc:AlternateContent>
  <bookViews>
    <workbookView xWindow="0" yWindow="0" windowWidth="19155" windowHeight="11460"/>
  </bookViews>
  <sheets>
    <sheet name="МПА расходы" sheetId="1" r:id="rId1"/>
  </sheets>
  <definedNames>
    <definedName name="_xlnm.Print_Area" localSheetId="0">'МПА расходы'!$A$2:$N$49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47" i="1" s="1"/>
  <c r="K48" i="1"/>
  <c r="K47" i="1" s="1"/>
  <c r="I48" i="1"/>
  <c r="G48" i="1"/>
  <c r="G47" i="1" s="1"/>
  <c r="E48" i="1"/>
  <c r="E47" i="1" s="1"/>
  <c r="N47" i="1"/>
  <c r="L47" i="1"/>
  <c r="J47" i="1"/>
  <c r="I47" i="1"/>
  <c r="H47" i="1"/>
  <c r="F47" i="1"/>
  <c r="D47" i="1"/>
  <c r="M46" i="1"/>
  <c r="M45" i="1" s="1"/>
  <c r="K46" i="1"/>
  <c r="K45" i="1" s="1"/>
  <c r="I46" i="1"/>
  <c r="G46" i="1"/>
  <c r="G45" i="1" s="1"/>
  <c r="E46" i="1"/>
  <c r="E45" i="1" s="1"/>
  <c r="N45" i="1"/>
  <c r="L45" i="1"/>
  <c r="J45" i="1"/>
  <c r="I45" i="1"/>
  <c r="H45" i="1"/>
  <c r="F45" i="1"/>
  <c r="D45" i="1"/>
  <c r="M44" i="1"/>
  <c r="K44" i="1"/>
  <c r="I44" i="1"/>
  <c r="G44" i="1"/>
  <c r="E44" i="1"/>
  <c r="M43" i="1"/>
  <c r="K43" i="1"/>
  <c r="I43" i="1"/>
  <c r="G43" i="1"/>
  <c r="E43" i="1"/>
  <c r="M42" i="1"/>
  <c r="K42" i="1"/>
  <c r="I42" i="1"/>
  <c r="G42" i="1"/>
  <c r="E42" i="1"/>
  <c r="M41" i="1"/>
  <c r="M40" i="1" s="1"/>
  <c r="K41" i="1"/>
  <c r="I41" i="1"/>
  <c r="I40" i="1" s="1"/>
  <c r="G41" i="1"/>
  <c r="E41" i="1"/>
  <c r="N40" i="1"/>
  <c r="L40" i="1"/>
  <c r="J40" i="1"/>
  <c r="H40" i="1"/>
  <c r="F40" i="1"/>
  <c r="E40" i="1"/>
  <c r="D40" i="1"/>
  <c r="M39" i="1"/>
  <c r="K39" i="1"/>
  <c r="I39" i="1"/>
  <c r="G39" i="1"/>
  <c r="E39" i="1"/>
  <c r="N38" i="1"/>
  <c r="M38" i="1"/>
  <c r="L38" i="1"/>
  <c r="J38" i="1"/>
  <c r="H38" i="1"/>
  <c r="G38" i="1" s="1"/>
  <c r="F38" i="1"/>
  <c r="D38" i="1"/>
  <c r="E38" i="1" s="1"/>
  <c r="M37" i="1"/>
  <c r="K37" i="1"/>
  <c r="I37" i="1"/>
  <c r="G37" i="1"/>
  <c r="E37" i="1"/>
  <c r="M36" i="1"/>
  <c r="K36" i="1"/>
  <c r="K35" i="1" s="1"/>
  <c r="I36" i="1"/>
  <c r="G36" i="1"/>
  <c r="G35" i="1" s="1"/>
  <c r="E36" i="1"/>
  <c r="N35" i="1"/>
  <c r="L35" i="1"/>
  <c r="J35" i="1"/>
  <c r="H35" i="1"/>
  <c r="F35" i="1"/>
  <c r="D35" i="1"/>
  <c r="M34" i="1"/>
  <c r="K34" i="1"/>
  <c r="I34" i="1"/>
  <c r="G34" i="1"/>
  <c r="E34" i="1"/>
  <c r="M33" i="1"/>
  <c r="K33" i="1"/>
  <c r="I33" i="1"/>
  <c r="G33" i="1"/>
  <c r="E33" i="1"/>
  <c r="M32" i="1"/>
  <c r="K32" i="1"/>
  <c r="I32" i="1"/>
  <c r="G32" i="1"/>
  <c r="E32" i="1"/>
  <c r="M31" i="1"/>
  <c r="K31" i="1"/>
  <c r="I31" i="1"/>
  <c r="G31" i="1"/>
  <c r="E31" i="1"/>
  <c r="M30" i="1"/>
  <c r="K30" i="1"/>
  <c r="I30" i="1"/>
  <c r="G30" i="1"/>
  <c r="E30" i="1"/>
  <c r="M29" i="1"/>
  <c r="K29" i="1"/>
  <c r="K28" i="1" s="1"/>
  <c r="I29" i="1"/>
  <c r="G29" i="1"/>
  <c r="E29" i="1"/>
  <c r="N28" i="1"/>
  <c r="L28" i="1"/>
  <c r="J28" i="1"/>
  <c r="H28" i="1"/>
  <c r="G28" i="1"/>
  <c r="F28" i="1"/>
  <c r="D28" i="1"/>
  <c r="M27" i="1"/>
  <c r="K27" i="1"/>
  <c r="I27" i="1"/>
  <c r="G27" i="1"/>
  <c r="E27" i="1"/>
  <c r="M26" i="1"/>
  <c r="K26" i="1"/>
  <c r="I26" i="1"/>
  <c r="G26" i="1"/>
  <c r="E26" i="1"/>
  <c r="M25" i="1"/>
  <c r="K25" i="1"/>
  <c r="I25" i="1"/>
  <c r="G25" i="1"/>
  <c r="E25" i="1"/>
  <c r="M24" i="1"/>
  <c r="K24" i="1"/>
  <c r="I24" i="1"/>
  <c r="G24" i="1"/>
  <c r="E24" i="1"/>
  <c r="N23" i="1"/>
  <c r="L23" i="1"/>
  <c r="J23" i="1"/>
  <c r="H23" i="1"/>
  <c r="F23" i="1"/>
  <c r="D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9" i="1"/>
  <c r="M18" i="1" s="1"/>
  <c r="K19" i="1"/>
  <c r="I19" i="1"/>
  <c r="G19" i="1"/>
  <c r="E19" i="1"/>
  <c r="E18" i="1" s="1"/>
  <c r="N18" i="1"/>
  <c r="L18" i="1"/>
  <c r="J18" i="1"/>
  <c r="H18" i="1"/>
  <c r="F18" i="1"/>
  <c r="D18" i="1"/>
  <c r="M17" i="1"/>
  <c r="K17" i="1"/>
  <c r="K16" i="1" s="1"/>
  <c r="I17" i="1"/>
  <c r="I16" i="1" s="1"/>
  <c r="G17" i="1"/>
  <c r="G16" i="1" s="1"/>
  <c r="E17" i="1"/>
  <c r="N16" i="1"/>
  <c r="M16" i="1"/>
  <c r="L16" i="1"/>
  <c r="J16" i="1"/>
  <c r="H16" i="1"/>
  <c r="F16" i="1"/>
  <c r="E16" i="1"/>
  <c r="D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G8" i="1" s="1"/>
  <c r="E9" i="1"/>
  <c r="N8" i="1"/>
  <c r="L8" i="1"/>
  <c r="K8" i="1"/>
  <c r="J8" i="1"/>
  <c r="H8" i="1"/>
  <c r="F8" i="1"/>
  <c r="D8" i="1"/>
  <c r="L49" i="1" l="1"/>
  <c r="G18" i="1"/>
  <c r="F49" i="1"/>
  <c r="N49" i="1"/>
  <c r="K23" i="1"/>
  <c r="I23" i="1"/>
  <c r="G23" i="1"/>
  <c r="G49" i="1" s="1"/>
  <c r="I28" i="1"/>
  <c r="I38" i="1"/>
  <c r="G40" i="1"/>
  <c r="H49" i="1"/>
  <c r="I8" i="1"/>
  <c r="I49" i="1" s="1"/>
  <c r="I18" i="1"/>
  <c r="E23" i="1"/>
  <c r="M23" i="1"/>
  <c r="E28" i="1"/>
  <c r="M28" i="1"/>
  <c r="I35" i="1"/>
  <c r="D49" i="1"/>
  <c r="E8" i="1"/>
  <c r="E49" i="1" s="1"/>
  <c r="M8" i="1"/>
  <c r="K18" i="1"/>
  <c r="J49" i="1"/>
  <c r="E35" i="1"/>
  <c r="M35" i="1"/>
  <c r="K38" i="1"/>
  <c r="K40" i="1"/>
  <c r="K49" i="1"/>
  <c r="M49" i="1" l="1"/>
</calcChain>
</file>

<file path=xl/sharedStrings.xml><?xml version="1.0" encoding="utf-8"?>
<sst xmlns="http://schemas.openxmlformats.org/spreadsheetml/2006/main" count="150" uniqueCount="73">
  <si>
    <t>Аналитическая таблица по распределению бюджетных ассигнований по разделам и подразделам классификации расходов бюджетов с учетом принятых изменений  муниципальный правовой акт Пограничного муниципального округа "О бюджете Пограничного муниципального округа на 2022 год и плановый период 2023 и 2024 годов" в 2022 году</t>
  </si>
  <si>
    <t>Наименование показателя</t>
  </si>
  <si>
    <t>Раздел</t>
  </si>
  <si>
    <t>Подраздел</t>
  </si>
  <si>
    <t>Первоначальный бюджет 2022 года</t>
  </si>
  <si>
    <t xml:space="preserve">Изменение № 1                                                                      135-МПА от 25.02.2022 </t>
  </si>
  <si>
    <t>Изменение № 2                                                                 142-МПА от 07.04.2022</t>
  </si>
  <si>
    <t>Изменение № 3                                                                 147-МПА от 01.07.2022</t>
  </si>
  <si>
    <t>Изменение № 4                                                                 157-МПА от 30.09.2022</t>
  </si>
  <si>
    <t>Изменение № 5                                                                 166-МПА от 23.12.2022</t>
  </si>
  <si>
    <t>Изменения</t>
  </si>
  <si>
    <t>Уточненный бюджет 2022 года</t>
  </si>
  <si>
    <t>1</t>
  </si>
  <si>
    <t>2</t>
  </si>
  <si>
    <t>3</t>
  </si>
  <si>
    <t>4</t>
  </si>
  <si>
    <t xml:space="preserve">  
ОБЩЕГОСУДАРСТВЕННЫЕ ВОПРОСЫ
</t>
  </si>
  <si>
    <t>01</t>
  </si>
  <si>
    <t>00</t>
  </si>
  <si>
    <t xml:space="preserve">  
Функционирование высшего должностного лица субъекта Российской Федерации и муниципального образования
</t>
  </si>
  <si>
    <t>02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</si>
  <si>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</si>
  <si>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>03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</si>
  <si>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</si>
  <si>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>04</t>
  </si>
  <si>
    <t xml:space="preserve">  
Судебная система
</t>
  </si>
  <si>
    <t>05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</si>
  <si>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</si>
  <si>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>06</t>
  </si>
  <si>
    <t xml:space="preserve">  
Резервные фонды
</t>
  </si>
  <si>
    <t>11</t>
  </si>
  <si>
    <t xml:space="preserve">  
Другие общегосударственные вопросы
</t>
  </si>
  <si>
    <t>13</t>
  </si>
  <si>
    <t xml:space="preserve">  
НАЦИОНАЛЬНАЯ ОБОРОНА
</t>
  </si>
  <si>
    <t xml:space="preserve">  
Мобилизационная и вневойсковая подготовка
</t>
  </si>
  <si>
    <t xml:space="preserve">  
НАЦИОНАЛЬНАЯ ЭКОНОМИКА
</t>
  </si>
  <si>
    <t xml:space="preserve">  
Сельское хозяйство и рыболовство
</t>
  </si>
  <si>
    <t xml:space="preserve">  
Транспорт
</t>
  </si>
  <si>
    <t>08</t>
  </si>
  <si>
    <t xml:space="preserve">  
Дорожное хозяйство (дорожные фонды)
</t>
  </si>
  <si>
    <t>09</t>
  </si>
  <si>
    <t xml:space="preserve">  
Другие вопросы в области национальной экономики
</t>
  </si>
  <si>
    <t>12</t>
  </si>
  <si>
    <t xml:space="preserve">  
ЖИЛИЩНО-КОММУНАЛЬНОЕ ХОЗЯЙСТВО
</t>
  </si>
  <si>
    <t xml:space="preserve">  
Жилищное хозяйство
</t>
  </si>
  <si>
    <t xml:space="preserve">  
Коммунальное хозяйство
</t>
  </si>
  <si>
    <t xml:space="preserve">  
Благоустройство
</t>
  </si>
  <si>
    <t xml:space="preserve">  
Другие вопросы в области жилищно-коммунального хозяйства
</t>
  </si>
  <si>
    <t xml:space="preserve">  
ОБРАЗОВАНИЕ
</t>
  </si>
  <si>
    <t>07</t>
  </si>
  <si>
    <t xml:space="preserve">  
Дошкольное образование
</t>
  </si>
  <si>
    <t xml:space="preserve">  
Общее образование
</t>
  </si>
  <si>
    <t xml:space="preserve">  
Дополнительное образование детей
</t>
  </si>
  <si>
    <t xml:space="preserve">  
Профессиональная подготовка, переподготовка и повышение квалификации
</t>
  </si>
  <si>
    <t xml:space="preserve">  
Молодежная политика
</t>
  </si>
  <si>
    <t xml:space="preserve">  
Другие вопросы в области образования
</t>
  </si>
  <si>
    <t xml:space="preserve">  
КУЛЬТУРА, КИНЕМАТОГРАФИЯ
</t>
  </si>
  <si>
    <t xml:space="preserve">  
Культура
</t>
  </si>
  <si>
    <t xml:space="preserve">  
Другие вопросы в области культуры, кинематографии
</t>
  </si>
  <si>
    <t xml:space="preserve">  
ЗДРАВООХРАНЕНИЕ
</t>
  </si>
  <si>
    <t xml:space="preserve">  
Другие вопросы в области здравоохранения
</t>
  </si>
  <si>
    <t xml:space="preserve">  
СОЦИАЛЬНАЯ ПОЛИТИКА
</t>
  </si>
  <si>
    <t>10</t>
  </si>
  <si>
    <t xml:space="preserve">  
Пенсионное обеспечение
</t>
  </si>
  <si>
    <t xml:space="preserve">  
Социальное обеспечение населения
</t>
  </si>
  <si>
    <t xml:space="preserve">  
Охрана семьи и детства
</t>
  </si>
  <si>
    <t xml:space="preserve">  
Другие вопросы в области социальной политики
</t>
  </si>
  <si>
    <t xml:space="preserve">  
ФИЗИЧЕСКАЯ КУЛЬТУРА И СПОРТ
</t>
  </si>
  <si>
    <t xml:space="preserve">  
Массовый спорт
</t>
  </si>
  <si>
    <t xml:space="preserve">  
СРЕДСТВА МАССОВОЙ ИНФОРМАЦИИ
</t>
  </si>
  <si>
    <t xml:space="preserve">  
Периодическая печать и издательства
</t>
  </si>
  <si>
    <t>Всего расходов: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</si>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</sst>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0">
    <xf numFmtId="0" fontId="0" fillId="0" borderId="0"/>
    <xf numFmtId="0" fontId="1" fillId="0" borderId="0">
      <alignment horizontal="left" wrapText="1"/>
    </xf>
    <xf numFmtId="49" fontId="1" fillId="0" borderId="0">
      <alignment horizontal="center"/>
    </xf>
    <xf numFmtId="0" fontId="3" fillId="0" borderId="0"/>
    <xf numFmtId="0" fontId="5" fillId="0" borderId="0"/>
    <xf numFmtId="0" fontId="1" fillId="0" borderId="1">
      <alignment horizontal="left"/>
    </xf>
    <xf numFmtId="49" fontId="1" fillId="0" borderId="1"/>
    <xf numFmtId="0" fontId="1" fillId="0" borderId="0"/>
    <xf numFmtId="49" fontId="1" fillId="0" borderId="2">
      <alignment horizontal="center" vertical="center" wrapText="1"/>
    </xf>
    <xf numFmtId="49" fontId="1" fillId="0" borderId="5">
      <alignment horizontal="center" vertical="center" wrapText="1"/>
    </xf>
    <xf numFmtId="49" fontId="1" fillId="0" borderId="13">
      <alignment horizontal="center" vertical="center" wrapText="1"/>
    </xf>
    <xf numFmtId="0" fontId="1" fillId="0" borderId="14">
      <alignment horizontal="left" wrapText="1" indent="2"/>
    </xf>
    <xf numFmtId="49" fontId="1" fillId="0" borderId="2">
      <alignment horizontal="center"/>
    </xf>
    <xf numFmtId="4" fontId="1" fillId="0" borderId="2">
      <alignment horizontal="right"/>
    </xf>
    <xf numFmtId="0" fontId="5" fillId="0" borderId="22">
      <alignment horizontal="left" wrapText="1"/>
    </xf>
    <xf numFmtId="49" fontId="1" fillId="0" borderId="23">
      <alignment horizontal="center" wrapText="1"/>
    </xf>
    <xf numFmtId="4" fontId="1" fillId="0" borderId="24">
      <alignment horizontal="right"/>
    </xf>
    <xf numFmtId="0" fontId="3" fillId="0" borderId="25"/>
    <xf numFmtId="0" fontId="1" fillId="0" borderId="25"/>
    <xf numFmtId="0" fontId="1" fillId="2" borderId="0"/>
  </cellStyleXfs>
  <cellXfs count="68">
    <xf numFmtId="0" fontId="0" fillId="0" borderId="0" xfId="0"/>
    <xf numFmtId="0" fontId="2" fillId="0" borderId="0" xfId="1" applyNumberFormat="1" applyFont="1" applyProtection="1">
      <alignment horizontal="left" wrapText="1"/>
    </xf>
    <xf numFmtId="49" fontId="2" fillId="0" borderId="0" xfId="2" applyNumberFormat="1" applyFont="1" applyProtection="1">
      <alignment horizontal="center"/>
    </xf>
    <xf numFmtId="49" fontId="2" fillId="0" borderId="0" xfId="2" applyNumberFormat="1" applyFont="1" applyAlignment="1" applyProtection="1"/>
    <xf numFmtId="0" fontId="2" fillId="0" borderId="0" xfId="3" applyNumberFormat="1" applyFont="1" applyProtection="1"/>
    <xf numFmtId="0" fontId="4" fillId="0" borderId="0" xfId="0" applyFont="1" applyProtection="1">
      <protection locked="0"/>
    </xf>
    <xf numFmtId="0" fontId="2" fillId="0" borderId="0" xfId="4" applyNumberFormat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2" fillId="0" borderId="1" xfId="5" applyNumberFormat="1" applyFont="1" applyProtection="1">
      <alignment horizontal="left"/>
    </xf>
    <xf numFmtId="0" fontId="2" fillId="0" borderId="0" xfId="5" applyNumberFormat="1" applyFont="1" applyBorder="1" applyProtection="1">
      <alignment horizontal="left"/>
    </xf>
    <xf numFmtId="49" fontId="2" fillId="0" borderId="0" xfId="6" applyNumberFormat="1" applyFont="1" applyBorder="1" applyAlignment="1" applyProtection="1"/>
    <xf numFmtId="49" fontId="2" fillId="0" borderId="0" xfId="6" applyNumberFormat="1" applyFont="1" applyBorder="1" applyProtection="1"/>
    <xf numFmtId="49" fontId="2" fillId="0" borderId="1" xfId="6" applyNumberFormat="1" applyFont="1" applyProtection="1"/>
    <xf numFmtId="0" fontId="2" fillId="0" borderId="0" xfId="7" applyNumberFormat="1" applyFont="1" applyProtection="1"/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2" fillId="0" borderId="4" xfId="8" applyNumberFormat="1" applyFont="1" applyBorder="1" applyAlignment="1" applyProtection="1">
      <alignment horizontal="center" vertical="center" wrapText="1"/>
    </xf>
    <xf numFmtId="49" fontId="2" fillId="0" borderId="4" xfId="1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7" fillId="0" borderId="15" xfId="11" applyNumberFormat="1" applyFont="1" applyBorder="1" applyProtection="1">
      <alignment horizontal="left" wrapText="1" indent="2"/>
    </xf>
    <xf numFmtId="49" fontId="7" fillId="0" borderId="16" xfId="12" applyNumberFormat="1" applyFont="1" applyBorder="1" applyProtection="1">
      <alignment horizontal="center"/>
    </xf>
    <xf numFmtId="49" fontId="7" fillId="0" borderId="17" xfId="13" applyNumberFormat="1" applyFont="1" applyBorder="1" applyAlignment="1" applyProtection="1">
      <alignment horizontal="center"/>
    </xf>
    <xf numFmtId="4" fontId="7" fillId="0" borderId="5" xfId="13" applyNumberFormat="1" applyFont="1" applyBorder="1" applyProtection="1">
      <alignment horizontal="right"/>
    </xf>
    <xf numFmtId="0" fontId="8" fillId="0" borderId="0" xfId="0" applyFont="1" applyProtection="1">
      <protection locked="0"/>
    </xf>
    <xf numFmtId="0" fontId="2" fillId="0" borderId="18" xfId="11" applyNumberFormat="1" applyFont="1" applyBorder="1" applyProtection="1">
      <alignment horizontal="left" wrapText="1" indent="2"/>
    </xf>
    <xf numFmtId="49" fontId="2" fillId="0" borderId="4" xfId="12" applyNumberFormat="1" applyFont="1" applyBorder="1" applyProtection="1">
      <alignment horizontal="center"/>
    </xf>
    <xf numFmtId="49" fontId="2" fillId="0" borderId="19" xfId="13" applyNumberFormat="1" applyFont="1" applyBorder="1" applyAlignment="1" applyProtection="1">
      <alignment horizontal="center"/>
    </xf>
    <xf numFmtId="4" fontId="2" fillId="0" borderId="2" xfId="13" applyNumberFormat="1" applyFont="1" applyProtection="1">
      <alignment horizontal="right"/>
    </xf>
    <xf numFmtId="0" fontId="7" fillId="0" borderId="18" xfId="11" applyNumberFormat="1" applyFont="1" applyBorder="1" applyProtection="1">
      <alignment horizontal="left" wrapText="1" indent="2"/>
    </xf>
    <xf numFmtId="49" fontId="7" fillId="0" borderId="4" xfId="12" applyNumberFormat="1" applyFont="1" applyBorder="1" applyProtection="1">
      <alignment horizontal="center"/>
    </xf>
    <xf numFmtId="49" fontId="7" fillId="0" borderId="19" xfId="13" applyNumberFormat="1" applyFont="1" applyBorder="1" applyAlignment="1" applyProtection="1">
      <alignment horizontal="center"/>
    </xf>
    <xf numFmtId="4" fontId="7" fillId="0" borderId="2" xfId="13" applyNumberFormat="1" applyFont="1" applyProtection="1">
      <alignment horizontal="right"/>
    </xf>
    <xf numFmtId="49" fontId="7" fillId="0" borderId="7" xfId="13" applyNumberFormat="1" applyFont="1" applyBorder="1" applyAlignment="1" applyProtection="1">
      <alignment horizontal="center"/>
    </xf>
    <xf numFmtId="4" fontId="7" fillId="0" borderId="20" xfId="13" applyNumberFormat="1" applyFont="1" applyBorder="1" applyProtection="1">
      <alignment horizontal="right"/>
    </xf>
    <xf numFmtId="0" fontId="2" fillId="0" borderId="3" xfId="11" applyNumberFormat="1" applyFont="1" applyBorder="1" applyProtection="1">
      <alignment horizontal="left" wrapText="1" indent="2"/>
    </xf>
    <xf numFmtId="49" fontId="2" fillId="0" borderId="21" xfId="12" applyNumberFormat="1" applyFont="1" applyBorder="1" applyProtection="1">
      <alignment horizontal="center"/>
    </xf>
    <xf numFmtId="49" fontId="2" fillId="0" borderId="4" xfId="13" applyNumberFormat="1" applyFont="1" applyBorder="1" applyAlignment="1" applyProtection="1">
      <alignment horizontal="center"/>
    </xf>
    <xf numFmtId="4" fontId="2" fillId="0" borderId="4" xfId="13" applyNumberFormat="1" applyFont="1" applyBorder="1" applyProtection="1">
      <alignment horizontal="right"/>
    </xf>
    <xf numFmtId="0" fontId="7" fillId="0" borderId="4" xfId="14" applyNumberFormat="1" applyFont="1" applyBorder="1" applyProtection="1">
      <alignment horizontal="left" wrapText="1"/>
    </xf>
    <xf numFmtId="49" fontId="7" fillId="0" borderId="21" xfId="15" applyNumberFormat="1" applyFont="1" applyBorder="1" applyProtection="1">
      <alignment horizontal="center" wrapText="1"/>
    </xf>
    <xf numFmtId="4" fontId="7" fillId="0" borderId="4" xfId="16" applyNumberFormat="1" applyFont="1" applyBorder="1" applyAlignment="1" applyProtection="1">
      <alignment horizontal="center"/>
    </xf>
    <xf numFmtId="4" fontId="7" fillId="0" borderId="4" xfId="16" applyNumberFormat="1" applyFont="1" applyBorder="1" applyProtection="1">
      <alignment horizontal="right"/>
    </xf>
    <xf numFmtId="0" fontId="2" fillId="0" borderId="0" xfId="17" applyNumberFormat="1" applyFont="1" applyBorder="1" applyProtection="1"/>
    <xf numFmtId="0" fontId="2" fillId="0" borderId="0" xfId="18" applyNumberFormat="1" applyFont="1" applyBorder="1" applyAlignment="1" applyProtection="1"/>
    <xf numFmtId="0" fontId="2" fillId="0" borderId="0" xfId="18" applyNumberFormat="1" applyFont="1" applyBorder="1" applyProtection="1"/>
    <xf numFmtId="0" fontId="2" fillId="2" borderId="0" xfId="19" applyNumberFormat="1" applyFont="1" applyAlignment="1" applyProtection="1"/>
    <xf numFmtId="0" fontId="2" fillId="2" borderId="0" xfId="19" applyNumberFormat="1" applyFont="1" applyProtection="1"/>
    <xf numFmtId="0" fontId="4" fillId="0" borderId="0" xfId="0" applyFont="1" applyAlignment="1" applyProtection="1">
      <protection locked="0"/>
    </xf>
    <xf numFmtId="49" fontId="2" fillId="0" borderId="3" xfId="9" applyNumberFormat="1" applyFont="1" applyFill="1" applyBorder="1" applyAlignment="1" applyProtection="1">
      <alignment horizontal="center" vertical="center" wrapText="1"/>
    </xf>
    <xf numFmtId="49" fontId="2" fillId="0" borderId="7" xfId="9" applyNumberFormat="1" applyFont="1" applyFill="1" applyBorder="1" applyAlignment="1" applyProtection="1">
      <alignment horizontal="center" vertical="center" wrapText="1"/>
    </xf>
    <xf numFmtId="49" fontId="2" fillId="0" borderId="8" xfId="9" applyNumberFormat="1" applyFont="1" applyFill="1" applyBorder="1" applyAlignment="1" applyProtection="1">
      <alignment horizontal="center" vertical="center" wrapText="1"/>
    </xf>
    <xf numFmtId="49" fontId="2" fillId="0" borderId="9" xfId="9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wrapText="1"/>
    </xf>
    <xf numFmtId="49" fontId="2" fillId="0" borderId="3" xfId="8" applyNumberFormat="1" applyFont="1" applyBorder="1" applyAlignment="1" applyProtection="1">
      <alignment horizontal="center" vertical="center" wrapText="1"/>
    </xf>
    <xf numFmtId="49" fontId="2" fillId="0" borderId="8" xfId="8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2" fillId="0" borderId="4" xfId="8" applyNumberFormat="1" applyFont="1" applyBorder="1" applyAlignment="1" applyProtection="1">
      <alignment horizontal="center" vertical="center" wrapText="1"/>
    </xf>
    <xf numFmtId="49" fontId="2" fillId="0" borderId="4" xfId="8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6" xfId="9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20">
    <cellStyle name="xl22" xfId="4"/>
    <cellStyle name="xl25" xfId="7"/>
    <cellStyle name="xl27" xfId="3"/>
    <cellStyle name="xl28" xfId="8"/>
    <cellStyle name="xl31" xfId="11"/>
    <cellStyle name="xl38" xfId="18"/>
    <cellStyle name="xl43" xfId="12"/>
    <cellStyle name="xl44" xfId="9"/>
    <cellStyle name="xl45" xfId="10"/>
    <cellStyle name="xl46" xfId="13"/>
    <cellStyle name="xl47" xfId="19"/>
    <cellStyle name="xl81" xfId="2"/>
    <cellStyle name="xl82" xfId="1"/>
    <cellStyle name="xl83" xfId="5"/>
    <cellStyle name="xl86" xfId="14"/>
    <cellStyle name="xl91" xfId="17"/>
    <cellStyle name="xl93" xfId="15"/>
    <cellStyle name="xl94" xfId="6"/>
    <cellStyle name="xl96" xfId="1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BreakPreview" topLeftCell="B1" zoomScaleNormal="100" zoomScaleSheetLayoutView="100" workbookViewId="0">
      <selection activeCell="A49" sqref="A49"/>
    </sheetView>
  </sheetViews>
  <sheetFormatPr defaultColWidth="9.140625" defaultRowHeight="12.75" x14ac:dyDescent="0.2"/>
  <cols>
    <col min="1" max="1" width="37.42578125" style="5" customWidth="1"/>
    <col min="2" max="2" width="7.28515625" style="5" customWidth="1"/>
    <col min="3" max="3" width="9.7109375" style="47" customWidth="1"/>
    <col min="4" max="4" width="14.42578125" style="5" customWidth="1"/>
    <col min="5" max="5" width="13.28515625" style="5" customWidth="1"/>
    <col min="6" max="6" width="14.7109375" style="5" customWidth="1"/>
    <col min="7" max="7" width="15.42578125" style="5" customWidth="1"/>
    <col min="8" max="13" width="13.28515625" style="5" customWidth="1"/>
    <col min="14" max="14" width="15" style="5" customWidth="1"/>
    <col min="15" max="16384" width="9.140625" style="5"/>
  </cols>
  <sheetData>
    <row r="1" spans="1:14" ht="7.5" customHeight="1" x14ac:dyDescent="0.2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4"/>
      <c r="N1" s="2"/>
    </row>
    <row r="2" spans="1:14" ht="45.75" customHeight="1" x14ac:dyDescent="0.25">
      <c r="A2" s="6"/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7"/>
      <c r="N2" s="7"/>
    </row>
    <row r="3" spans="1:14" ht="12.95" customHeight="1" x14ac:dyDescent="0.2">
      <c r="A3" s="8"/>
      <c r="B3" s="9"/>
      <c r="C3" s="10"/>
      <c r="D3" s="11"/>
      <c r="E3" s="12"/>
      <c r="F3" s="12"/>
      <c r="G3" s="12"/>
      <c r="H3" s="13"/>
      <c r="I3" s="13"/>
      <c r="J3" s="13"/>
      <c r="K3" s="13"/>
      <c r="L3" s="13"/>
      <c r="M3" s="4"/>
      <c r="N3" s="12"/>
    </row>
    <row r="4" spans="1:14" ht="11.45" customHeight="1" x14ac:dyDescent="0.2">
      <c r="A4" s="53" t="s">
        <v>1</v>
      </c>
      <c r="B4" s="56" t="s">
        <v>2</v>
      </c>
      <c r="C4" s="56" t="s">
        <v>3</v>
      </c>
      <c r="D4" s="56" t="s">
        <v>4</v>
      </c>
      <c r="E4" s="60" t="s">
        <v>5</v>
      </c>
      <c r="F4" s="61"/>
      <c r="G4" s="48" t="s">
        <v>6</v>
      </c>
      <c r="H4" s="61"/>
      <c r="I4" s="65" t="s">
        <v>7</v>
      </c>
      <c r="J4" s="66"/>
      <c r="K4" s="48" t="s">
        <v>8</v>
      </c>
      <c r="L4" s="49"/>
      <c r="M4" s="48" t="s">
        <v>9</v>
      </c>
      <c r="N4" s="49"/>
    </row>
    <row r="5" spans="1:14" ht="32.25" customHeight="1" x14ac:dyDescent="0.2">
      <c r="A5" s="54"/>
      <c r="B5" s="57"/>
      <c r="C5" s="59"/>
      <c r="D5" s="59"/>
      <c r="E5" s="62"/>
      <c r="F5" s="63"/>
      <c r="G5" s="64"/>
      <c r="H5" s="63"/>
      <c r="I5" s="64"/>
      <c r="J5" s="67"/>
      <c r="K5" s="50"/>
      <c r="L5" s="51"/>
      <c r="M5" s="50"/>
      <c r="N5" s="51"/>
    </row>
    <row r="6" spans="1:14" ht="42.75" customHeight="1" x14ac:dyDescent="0.2">
      <c r="A6" s="55"/>
      <c r="B6" s="58"/>
      <c r="C6" s="58"/>
      <c r="D6" s="58"/>
      <c r="E6" s="14" t="s">
        <v>10</v>
      </c>
      <c r="F6" s="15" t="s">
        <v>11</v>
      </c>
      <c r="G6" s="15" t="s">
        <v>10</v>
      </c>
      <c r="H6" s="15" t="s">
        <v>11</v>
      </c>
      <c r="I6" s="15" t="s">
        <v>10</v>
      </c>
      <c r="J6" s="15" t="s">
        <v>11</v>
      </c>
      <c r="K6" s="15" t="s">
        <v>10</v>
      </c>
      <c r="L6" s="15" t="s">
        <v>11</v>
      </c>
      <c r="M6" s="15" t="s">
        <v>10</v>
      </c>
      <c r="N6" s="15" t="s">
        <v>11</v>
      </c>
    </row>
    <row r="7" spans="1:14" ht="11.45" customHeight="1" x14ac:dyDescent="0.2">
      <c r="A7" s="16" t="s">
        <v>12</v>
      </c>
      <c r="B7" s="16" t="s">
        <v>13</v>
      </c>
      <c r="C7" s="17" t="s">
        <v>14</v>
      </c>
      <c r="D7" s="17" t="s">
        <v>15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</row>
    <row r="8" spans="1:14" s="23" customFormat="1" ht="51" x14ac:dyDescent="0.2">
      <c r="A8" s="19" t="s">
        <v>16</v>
      </c>
      <c r="B8" s="20" t="s">
        <v>17</v>
      </c>
      <c r="C8" s="21" t="s">
        <v>18</v>
      </c>
      <c r="D8" s="22">
        <f>D9+D10+D11+D12+D13+D14+D15</f>
        <v>132697468</v>
      </c>
      <c r="E8" s="22">
        <f t="shared" ref="E8:N8" si="0">E9+E10+E11+E12+E13+E14+E15</f>
        <v>23829132</v>
      </c>
      <c r="F8" s="22">
        <f t="shared" si="0"/>
        <v>156526600</v>
      </c>
      <c r="G8" s="22">
        <f t="shared" si="0"/>
        <v>9398700</v>
      </c>
      <c r="H8" s="22">
        <f t="shared" si="0"/>
        <v>165925300</v>
      </c>
      <c r="I8" s="22">
        <f t="shared" si="0"/>
        <v>-201960</v>
      </c>
      <c r="J8" s="22">
        <f t="shared" si="0"/>
        <v>165723340</v>
      </c>
      <c r="K8" s="22">
        <f t="shared" si="0"/>
        <v>-235117.58999999985</v>
      </c>
      <c r="L8" s="22">
        <f t="shared" si="0"/>
        <v>165488222.41</v>
      </c>
      <c r="M8" s="22">
        <f t="shared" si="0"/>
        <v>-5109939.05</v>
      </c>
      <c r="N8" s="22">
        <f t="shared" si="0"/>
        <v>160378283.36000001</v>
      </c>
    </row>
    <row r="9" spans="1:14" ht="76.5" x14ac:dyDescent="0.2">
      <c r="A9" s="24" t="s">
        <v>19</v>
      </c>
      <c r="B9" s="25" t="s">
        <v>17</v>
      </c>
      <c r="C9" s="26" t="s">
        <v>20</v>
      </c>
      <c r="D9" s="27">
        <v>2177100</v>
      </c>
      <c r="E9" s="27">
        <f>F9-D9</f>
        <v>344614</v>
      </c>
      <c r="F9" s="27">
        <v>2521714</v>
      </c>
      <c r="G9" s="27">
        <f>H9-F9</f>
        <v>0</v>
      </c>
      <c r="H9" s="27">
        <v>2521714</v>
      </c>
      <c r="I9" s="27">
        <f>J9-H9</f>
        <v>0</v>
      </c>
      <c r="J9" s="27">
        <v>2521714</v>
      </c>
      <c r="K9" s="27">
        <f>L9-J9</f>
        <v>0</v>
      </c>
      <c r="L9" s="27">
        <v>2521714</v>
      </c>
      <c r="M9" s="27">
        <f>N9-L9</f>
        <v>0</v>
      </c>
      <c r="N9" s="27">
        <v>2521714</v>
      </c>
    </row>
    <row r="10" spans="1:14" ht="89.25" x14ac:dyDescent="0.2">
      <c r="A10" s="24" t="s">
        <v>21</v>
      </c>
      <c r="B10" s="25" t="s">
        <v>17</v>
      </c>
      <c r="C10" s="26" t="s">
        <v>22</v>
      </c>
      <c r="D10" s="27">
        <v>3655300</v>
      </c>
      <c r="E10" s="27">
        <f t="shared" ref="E10:G15" si="1">F10-D10</f>
        <v>445175</v>
      </c>
      <c r="F10" s="27">
        <v>4100475</v>
      </c>
      <c r="G10" s="27">
        <f t="shared" si="1"/>
        <v>0</v>
      </c>
      <c r="H10" s="27">
        <v>4100475</v>
      </c>
      <c r="I10" s="27">
        <f t="shared" ref="I10:I15" si="2">J10-H10</f>
        <v>0</v>
      </c>
      <c r="J10" s="27">
        <v>4100475</v>
      </c>
      <c r="K10" s="27">
        <f t="shared" ref="K10:K15" si="3">L10-J10</f>
        <v>0</v>
      </c>
      <c r="L10" s="27">
        <v>4100475</v>
      </c>
      <c r="M10" s="27">
        <f t="shared" ref="M10:M15" si="4">N10-L10</f>
        <v>0</v>
      </c>
      <c r="N10" s="27">
        <v>4100475</v>
      </c>
    </row>
    <row r="11" spans="1:14" ht="102" x14ac:dyDescent="0.2">
      <c r="A11" s="24" t="s">
        <v>23</v>
      </c>
      <c r="B11" s="25" t="s">
        <v>17</v>
      </c>
      <c r="C11" s="26" t="s">
        <v>24</v>
      </c>
      <c r="D11" s="27">
        <v>13373800</v>
      </c>
      <c r="E11" s="27">
        <f t="shared" si="1"/>
        <v>1101669</v>
      </c>
      <c r="F11" s="27">
        <v>14475469</v>
      </c>
      <c r="G11" s="27">
        <f t="shared" si="1"/>
        <v>-1300</v>
      </c>
      <c r="H11" s="27">
        <v>14474169</v>
      </c>
      <c r="I11" s="27">
        <f t="shared" si="2"/>
        <v>0</v>
      </c>
      <c r="J11" s="27">
        <v>14474169</v>
      </c>
      <c r="K11" s="27">
        <f t="shared" si="3"/>
        <v>-7482.589999999851</v>
      </c>
      <c r="L11" s="27">
        <v>14466686.41</v>
      </c>
      <c r="M11" s="27">
        <f t="shared" si="4"/>
        <v>0</v>
      </c>
      <c r="N11" s="27">
        <v>14466686.41</v>
      </c>
    </row>
    <row r="12" spans="1:14" ht="38.25" x14ac:dyDescent="0.2">
      <c r="A12" s="24" t="s">
        <v>25</v>
      </c>
      <c r="B12" s="25" t="s">
        <v>17</v>
      </c>
      <c r="C12" s="26" t="s">
        <v>26</v>
      </c>
      <c r="D12" s="27">
        <v>238082</v>
      </c>
      <c r="E12" s="27">
        <f t="shared" si="1"/>
        <v>0</v>
      </c>
      <c r="F12" s="27">
        <v>238082</v>
      </c>
      <c r="G12" s="27">
        <f t="shared" si="1"/>
        <v>0</v>
      </c>
      <c r="H12" s="27">
        <v>238082</v>
      </c>
      <c r="I12" s="27">
        <f t="shared" si="2"/>
        <v>0</v>
      </c>
      <c r="J12" s="27">
        <v>238082</v>
      </c>
      <c r="K12" s="27">
        <f t="shared" si="3"/>
        <v>0</v>
      </c>
      <c r="L12" s="27">
        <v>238082</v>
      </c>
      <c r="M12" s="27">
        <f t="shared" si="4"/>
        <v>0</v>
      </c>
      <c r="N12" s="27">
        <v>238082</v>
      </c>
    </row>
    <row r="13" spans="1:14" ht="76.5" x14ac:dyDescent="0.2">
      <c r="A13" s="24" t="s">
        <v>27</v>
      </c>
      <c r="B13" s="25" t="s">
        <v>17</v>
      </c>
      <c r="C13" s="26" t="s">
        <v>28</v>
      </c>
      <c r="D13" s="27">
        <v>6813640</v>
      </c>
      <c r="E13" s="27">
        <f t="shared" si="1"/>
        <v>541384</v>
      </c>
      <c r="F13" s="27">
        <v>7355024</v>
      </c>
      <c r="G13" s="27">
        <f t="shared" si="1"/>
        <v>0</v>
      </c>
      <c r="H13" s="27">
        <v>7355024</v>
      </c>
      <c r="I13" s="27">
        <f t="shared" si="2"/>
        <v>0</v>
      </c>
      <c r="J13" s="27">
        <v>7355024</v>
      </c>
      <c r="K13" s="27">
        <f t="shared" si="3"/>
        <v>0</v>
      </c>
      <c r="L13" s="27">
        <v>7355024</v>
      </c>
      <c r="M13" s="27">
        <f t="shared" si="4"/>
        <v>0</v>
      </c>
      <c r="N13" s="27">
        <v>7355024</v>
      </c>
    </row>
    <row r="14" spans="1:14" ht="38.25" x14ac:dyDescent="0.2">
      <c r="A14" s="24" t="s">
        <v>29</v>
      </c>
      <c r="B14" s="25" t="s">
        <v>17</v>
      </c>
      <c r="C14" s="26" t="s">
        <v>30</v>
      </c>
      <c r="D14" s="27">
        <v>100000</v>
      </c>
      <c r="E14" s="27">
        <f t="shared" si="1"/>
        <v>0</v>
      </c>
      <c r="F14" s="27">
        <v>100000</v>
      </c>
      <c r="G14" s="27">
        <f t="shared" si="1"/>
        <v>11400000</v>
      </c>
      <c r="H14" s="27">
        <v>11500000</v>
      </c>
      <c r="I14" s="27">
        <f t="shared" si="2"/>
        <v>-1201960</v>
      </c>
      <c r="J14" s="27">
        <v>10298040</v>
      </c>
      <c r="K14" s="27">
        <f t="shared" si="3"/>
        <v>0</v>
      </c>
      <c r="L14" s="27">
        <v>10298040</v>
      </c>
      <c r="M14" s="27">
        <f t="shared" si="4"/>
        <v>-5629850.0499999998</v>
      </c>
      <c r="N14" s="27">
        <v>4668189.95</v>
      </c>
    </row>
    <row r="15" spans="1:14" ht="38.25" x14ac:dyDescent="0.2">
      <c r="A15" s="24" t="s">
        <v>31</v>
      </c>
      <c r="B15" s="25" t="s">
        <v>17</v>
      </c>
      <c r="C15" s="26" t="s">
        <v>32</v>
      </c>
      <c r="D15" s="27">
        <v>106339546</v>
      </c>
      <c r="E15" s="27">
        <f t="shared" si="1"/>
        <v>21396290</v>
      </c>
      <c r="F15" s="27">
        <v>127735836</v>
      </c>
      <c r="G15" s="27">
        <f t="shared" si="1"/>
        <v>-2000000</v>
      </c>
      <c r="H15" s="27">
        <v>125735836</v>
      </c>
      <c r="I15" s="27">
        <f t="shared" si="2"/>
        <v>1000000</v>
      </c>
      <c r="J15" s="27">
        <v>126735836</v>
      </c>
      <c r="K15" s="27">
        <f t="shared" si="3"/>
        <v>-227635</v>
      </c>
      <c r="L15" s="27">
        <v>126508201</v>
      </c>
      <c r="M15" s="27">
        <f t="shared" si="4"/>
        <v>519911</v>
      </c>
      <c r="N15" s="27">
        <v>127028112</v>
      </c>
    </row>
    <row r="16" spans="1:14" s="23" customFormat="1" ht="38.25" x14ac:dyDescent="0.2">
      <c r="A16" s="28" t="s">
        <v>33</v>
      </c>
      <c r="B16" s="29" t="s">
        <v>20</v>
      </c>
      <c r="C16" s="30" t="s">
        <v>18</v>
      </c>
      <c r="D16" s="31">
        <f>D17</f>
        <v>345914</v>
      </c>
      <c r="E16" s="31">
        <f t="shared" ref="E16:N16" si="5">E17</f>
        <v>0</v>
      </c>
      <c r="F16" s="31">
        <f t="shared" si="5"/>
        <v>345914</v>
      </c>
      <c r="G16" s="31">
        <f t="shared" si="5"/>
        <v>0</v>
      </c>
      <c r="H16" s="31">
        <f t="shared" si="5"/>
        <v>345914</v>
      </c>
      <c r="I16" s="31">
        <f t="shared" si="5"/>
        <v>0</v>
      </c>
      <c r="J16" s="31">
        <f t="shared" si="5"/>
        <v>345914</v>
      </c>
      <c r="K16" s="31">
        <f t="shared" si="5"/>
        <v>0</v>
      </c>
      <c r="L16" s="31">
        <f t="shared" si="5"/>
        <v>345914</v>
      </c>
      <c r="M16" s="31">
        <f t="shared" si="5"/>
        <v>20880</v>
      </c>
      <c r="N16" s="31">
        <f t="shared" si="5"/>
        <v>366794</v>
      </c>
    </row>
    <row r="17" spans="1:14" ht="51" x14ac:dyDescent="0.2">
      <c r="A17" s="24" t="s">
        <v>34</v>
      </c>
      <c r="B17" s="25" t="s">
        <v>20</v>
      </c>
      <c r="C17" s="26" t="s">
        <v>22</v>
      </c>
      <c r="D17" s="27">
        <v>345914</v>
      </c>
      <c r="E17" s="27">
        <f>F17-D17</f>
        <v>0</v>
      </c>
      <c r="F17" s="27">
        <v>345914</v>
      </c>
      <c r="G17" s="27">
        <f>H17-F17</f>
        <v>0</v>
      </c>
      <c r="H17" s="27">
        <v>345914</v>
      </c>
      <c r="I17" s="27">
        <f>J17-H17</f>
        <v>0</v>
      </c>
      <c r="J17" s="27">
        <v>345914</v>
      </c>
      <c r="K17" s="27">
        <f>L17-J17</f>
        <v>0</v>
      </c>
      <c r="L17" s="27">
        <v>345914</v>
      </c>
      <c r="M17" s="27">
        <f>N17-L17</f>
        <v>20880</v>
      </c>
      <c r="N17" s="27">
        <v>366794</v>
      </c>
    </row>
    <row r="18" spans="1:14" s="23" customFormat="1" ht="38.25" x14ac:dyDescent="0.2">
      <c r="A18" s="28" t="s">
        <v>35</v>
      </c>
      <c r="B18" s="29" t="s">
        <v>24</v>
      </c>
      <c r="C18" s="30" t="s">
        <v>18</v>
      </c>
      <c r="D18" s="31">
        <f>D19+D20+D21+D22</f>
        <v>268259206.80999997</v>
      </c>
      <c r="E18" s="31">
        <f t="shared" ref="E18:N18" si="6">E19+E20+E21+E22</f>
        <v>12151400</v>
      </c>
      <c r="F18" s="31">
        <f t="shared" si="6"/>
        <v>280410606.81</v>
      </c>
      <c r="G18" s="31">
        <f t="shared" si="6"/>
        <v>-224851603.88999999</v>
      </c>
      <c r="H18" s="31">
        <f t="shared" si="6"/>
        <v>55559002.920000002</v>
      </c>
      <c r="I18" s="31">
        <f t="shared" si="6"/>
        <v>675816.00000000023</v>
      </c>
      <c r="J18" s="31">
        <f t="shared" si="6"/>
        <v>56234818.920000002</v>
      </c>
      <c r="K18" s="31">
        <f t="shared" si="6"/>
        <v>69000</v>
      </c>
      <c r="L18" s="31">
        <f t="shared" si="6"/>
        <v>56303818.920000002</v>
      </c>
      <c r="M18" s="31">
        <f t="shared" si="6"/>
        <v>-6364327.0100000016</v>
      </c>
      <c r="N18" s="31">
        <f t="shared" si="6"/>
        <v>49939491.909999996</v>
      </c>
    </row>
    <row r="19" spans="1:14" ht="38.25" x14ac:dyDescent="0.2">
      <c r="A19" s="24" t="s">
        <v>36</v>
      </c>
      <c r="B19" s="25" t="s">
        <v>24</v>
      </c>
      <c r="C19" s="26" t="s">
        <v>26</v>
      </c>
      <c r="D19" s="27">
        <v>324127.09000000003</v>
      </c>
      <c r="E19" s="27">
        <f>F19-D19</f>
        <v>0</v>
      </c>
      <c r="F19" s="27">
        <v>324127.09000000003</v>
      </c>
      <c r="G19" s="27">
        <f>H19-F19</f>
        <v>852083.89999999991</v>
      </c>
      <c r="H19" s="27">
        <v>1176210.99</v>
      </c>
      <c r="I19" s="27">
        <f>J19-H19</f>
        <v>2056950.0000000002</v>
      </c>
      <c r="J19" s="27">
        <v>3233160.99</v>
      </c>
      <c r="K19" s="27">
        <f>L19-J19</f>
        <v>0</v>
      </c>
      <c r="L19" s="27">
        <v>3233160.99</v>
      </c>
      <c r="M19" s="27">
        <f>N19-L19</f>
        <v>-1193733.3400000003</v>
      </c>
      <c r="N19" s="27">
        <v>2039427.65</v>
      </c>
    </row>
    <row r="20" spans="1:14" ht="38.25" x14ac:dyDescent="0.2">
      <c r="A20" s="24" t="s">
        <v>37</v>
      </c>
      <c r="B20" s="25" t="s">
        <v>24</v>
      </c>
      <c r="C20" s="26" t="s">
        <v>38</v>
      </c>
      <c r="D20" s="27">
        <v>3528387.08</v>
      </c>
      <c r="E20" s="27">
        <f t="shared" ref="E20:G22" si="7">F20-D20</f>
        <v>0</v>
      </c>
      <c r="F20" s="27">
        <v>3528387.08</v>
      </c>
      <c r="G20" s="27">
        <f t="shared" si="7"/>
        <v>0</v>
      </c>
      <c r="H20" s="27">
        <v>3528387.08</v>
      </c>
      <c r="I20" s="27">
        <f t="shared" ref="I20:I22" si="8">J20-H20</f>
        <v>0</v>
      </c>
      <c r="J20" s="27">
        <v>3528387.08</v>
      </c>
      <c r="K20" s="27">
        <f t="shared" ref="K20:K22" si="9">L20-J20</f>
        <v>0</v>
      </c>
      <c r="L20" s="27">
        <v>3528387.08</v>
      </c>
      <c r="M20" s="27">
        <f t="shared" ref="M20:M22" si="10">N20-L20</f>
        <v>0</v>
      </c>
      <c r="N20" s="27">
        <v>3528387.08</v>
      </c>
    </row>
    <row r="21" spans="1:14" ht="38.25" x14ac:dyDescent="0.2">
      <c r="A21" s="24" t="s">
        <v>39</v>
      </c>
      <c r="B21" s="25" t="s">
        <v>24</v>
      </c>
      <c r="C21" s="26" t="s">
        <v>40</v>
      </c>
      <c r="D21" s="27">
        <v>262251692.63999999</v>
      </c>
      <c r="E21" s="27">
        <f t="shared" si="7"/>
        <v>12151400</v>
      </c>
      <c r="F21" s="27">
        <v>274403092.63999999</v>
      </c>
      <c r="G21" s="27">
        <f t="shared" si="7"/>
        <v>-225703687.78999999</v>
      </c>
      <c r="H21" s="27">
        <v>48699404.850000001</v>
      </c>
      <c r="I21" s="27">
        <f t="shared" si="8"/>
        <v>-1381134</v>
      </c>
      <c r="J21" s="27">
        <v>47318270.850000001</v>
      </c>
      <c r="K21" s="27">
        <f t="shared" si="9"/>
        <v>0</v>
      </c>
      <c r="L21" s="27">
        <v>47318270.850000001</v>
      </c>
      <c r="M21" s="27">
        <f t="shared" si="10"/>
        <v>-5177593.6700000018</v>
      </c>
      <c r="N21" s="27">
        <v>42140677.18</v>
      </c>
    </row>
    <row r="22" spans="1:14" ht="51" x14ac:dyDescent="0.2">
      <c r="A22" s="24" t="s">
        <v>41</v>
      </c>
      <c r="B22" s="25" t="s">
        <v>24</v>
      </c>
      <c r="C22" s="26" t="s">
        <v>42</v>
      </c>
      <c r="D22" s="27">
        <v>2155000</v>
      </c>
      <c r="E22" s="27">
        <f t="shared" si="7"/>
        <v>0</v>
      </c>
      <c r="F22" s="27">
        <v>2155000</v>
      </c>
      <c r="G22" s="27">
        <f t="shared" si="7"/>
        <v>0</v>
      </c>
      <c r="H22" s="27">
        <v>2155000</v>
      </c>
      <c r="I22" s="27">
        <f t="shared" si="8"/>
        <v>0</v>
      </c>
      <c r="J22" s="27">
        <v>2155000</v>
      </c>
      <c r="K22" s="27">
        <f t="shared" si="9"/>
        <v>69000</v>
      </c>
      <c r="L22" s="27">
        <v>2224000</v>
      </c>
      <c r="M22" s="27">
        <f t="shared" si="10"/>
        <v>7000</v>
      </c>
      <c r="N22" s="27">
        <v>2231000</v>
      </c>
    </row>
    <row r="23" spans="1:14" s="23" customFormat="1" ht="51" x14ac:dyDescent="0.2">
      <c r="A23" s="28" t="s">
        <v>43</v>
      </c>
      <c r="B23" s="29" t="s">
        <v>26</v>
      </c>
      <c r="C23" s="30" t="s">
        <v>18</v>
      </c>
      <c r="D23" s="31">
        <f>D24+D25+D26+D27</f>
        <v>102187649.84</v>
      </c>
      <c r="E23" s="31">
        <f t="shared" ref="E23:N23" si="11">E24+E25+E26+E27</f>
        <v>45853960.970000006</v>
      </c>
      <c r="F23" s="31">
        <f t="shared" si="11"/>
        <v>148041610.81</v>
      </c>
      <c r="G23" s="31">
        <f t="shared" si="11"/>
        <v>17408883.169999987</v>
      </c>
      <c r="H23" s="31">
        <f t="shared" si="11"/>
        <v>165450493.97999999</v>
      </c>
      <c r="I23" s="31">
        <f t="shared" si="11"/>
        <v>1436277.650000006</v>
      </c>
      <c r="J23" s="31">
        <f t="shared" si="11"/>
        <v>166886771.63</v>
      </c>
      <c r="K23" s="31">
        <f t="shared" si="11"/>
        <v>2612320</v>
      </c>
      <c r="L23" s="31">
        <f t="shared" si="11"/>
        <v>169499091.63</v>
      </c>
      <c r="M23" s="31">
        <f t="shared" si="11"/>
        <v>46609497.43</v>
      </c>
      <c r="N23" s="31">
        <f t="shared" si="11"/>
        <v>216108589.06</v>
      </c>
    </row>
    <row r="24" spans="1:14" ht="38.25" x14ac:dyDescent="0.2">
      <c r="A24" s="24" t="s">
        <v>44</v>
      </c>
      <c r="B24" s="25" t="s">
        <v>26</v>
      </c>
      <c r="C24" s="26" t="s">
        <v>17</v>
      </c>
      <c r="D24" s="27">
        <v>850000</v>
      </c>
      <c r="E24" s="27">
        <f>F24-D24</f>
        <v>0</v>
      </c>
      <c r="F24" s="27">
        <v>850000</v>
      </c>
      <c r="G24" s="27">
        <f>H24-F24</f>
        <v>0</v>
      </c>
      <c r="H24" s="27">
        <v>850000</v>
      </c>
      <c r="I24" s="27">
        <f>J24-H24</f>
        <v>0</v>
      </c>
      <c r="J24" s="27">
        <v>850000</v>
      </c>
      <c r="K24" s="27">
        <f>L24-J24</f>
        <v>0</v>
      </c>
      <c r="L24" s="27">
        <v>850000</v>
      </c>
      <c r="M24" s="27">
        <f>N24-L24</f>
        <v>0</v>
      </c>
      <c r="N24" s="27">
        <v>850000</v>
      </c>
    </row>
    <row r="25" spans="1:14" ht="38.25" x14ac:dyDescent="0.2">
      <c r="A25" s="24" t="s">
        <v>45</v>
      </c>
      <c r="B25" s="25" t="s">
        <v>26</v>
      </c>
      <c r="C25" s="26" t="s">
        <v>20</v>
      </c>
      <c r="D25" s="27">
        <v>68058027.469999999</v>
      </c>
      <c r="E25" s="27">
        <f t="shared" ref="E25:G27" si="12">F25-D25</f>
        <v>29163960.960000008</v>
      </c>
      <c r="F25" s="27">
        <v>97221988.430000007</v>
      </c>
      <c r="G25" s="27">
        <f t="shared" si="12"/>
        <v>18408883.169999987</v>
      </c>
      <c r="H25" s="27">
        <v>115630871.59999999</v>
      </c>
      <c r="I25" s="27">
        <f t="shared" ref="I25:I27" si="13">J25-H25</f>
        <v>1436277.650000006</v>
      </c>
      <c r="J25" s="27">
        <v>117067149.25</v>
      </c>
      <c r="K25" s="27">
        <f t="shared" ref="K25:K27" si="14">L25-J25</f>
        <v>0</v>
      </c>
      <c r="L25" s="27">
        <v>117067149.25</v>
      </c>
      <c r="M25" s="27">
        <f t="shared" ref="M25:M27" si="15">N25-L25</f>
        <v>47760000</v>
      </c>
      <c r="N25" s="27">
        <v>164827149.25</v>
      </c>
    </row>
    <row r="26" spans="1:14" ht="38.25" x14ac:dyDescent="0.2">
      <c r="A26" s="24" t="s">
        <v>46</v>
      </c>
      <c r="B26" s="25" t="s">
        <v>26</v>
      </c>
      <c r="C26" s="26" t="s">
        <v>22</v>
      </c>
      <c r="D26" s="27">
        <v>33264184.719999999</v>
      </c>
      <c r="E26" s="27">
        <f t="shared" si="12"/>
        <v>16690000.009999998</v>
      </c>
      <c r="F26" s="27">
        <v>49954184.729999997</v>
      </c>
      <c r="G26" s="27">
        <f t="shared" si="12"/>
        <v>-1000000</v>
      </c>
      <c r="H26" s="27">
        <v>48954184.729999997</v>
      </c>
      <c r="I26" s="27">
        <f t="shared" si="13"/>
        <v>0</v>
      </c>
      <c r="J26" s="27">
        <v>48954184.729999997</v>
      </c>
      <c r="K26" s="27">
        <f t="shared" si="14"/>
        <v>2612320</v>
      </c>
      <c r="L26" s="27">
        <v>51566504.729999997</v>
      </c>
      <c r="M26" s="27">
        <f t="shared" si="15"/>
        <v>-1150502.5700000003</v>
      </c>
      <c r="N26" s="27">
        <v>50416002.159999996</v>
      </c>
    </row>
    <row r="27" spans="1:14" ht="51" x14ac:dyDescent="0.2">
      <c r="A27" s="24" t="s">
        <v>47</v>
      </c>
      <c r="B27" s="25" t="s">
        <v>26</v>
      </c>
      <c r="C27" s="26" t="s">
        <v>26</v>
      </c>
      <c r="D27" s="27">
        <v>15437.65</v>
      </c>
      <c r="E27" s="27">
        <f t="shared" si="12"/>
        <v>0</v>
      </c>
      <c r="F27" s="27">
        <v>15437.65</v>
      </c>
      <c r="G27" s="27">
        <f t="shared" si="12"/>
        <v>0</v>
      </c>
      <c r="H27" s="27">
        <v>15437.65</v>
      </c>
      <c r="I27" s="27">
        <f t="shared" si="13"/>
        <v>0</v>
      </c>
      <c r="J27" s="27">
        <v>15437.65</v>
      </c>
      <c r="K27" s="27">
        <f t="shared" si="14"/>
        <v>0</v>
      </c>
      <c r="L27" s="27">
        <v>15437.65</v>
      </c>
      <c r="M27" s="27">
        <f t="shared" si="15"/>
        <v>0</v>
      </c>
      <c r="N27" s="27">
        <v>15437.65</v>
      </c>
    </row>
    <row r="28" spans="1:14" s="23" customFormat="1" ht="38.25" x14ac:dyDescent="0.2">
      <c r="A28" s="28" t="s">
        <v>48</v>
      </c>
      <c r="B28" s="29" t="s">
        <v>49</v>
      </c>
      <c r="C28" s="30" t="s">
        <v>18</v>
      </c>
      <c r="D28" s="31">
        <f>D29+D30+D31+D32+D33+D34</f>
        <v>399301309.60000002</v>
      </c>
      <c r="E28" s="31">
        <f t="shared" ref="E28:N28" si="16">E29+E30+E31+E32+E33+E34</f>
        <v>8614666</v>
      </c>
      <c r="F28" s="31">
        <f t="shared" si="16"/>
        <v>407915975.60000002</v>
      </c>
      <c r="G28" s="31">
        <f t="shared" si="16"/>
        <v>-319894.58999998868</v>
      </c>
      <c r="H28" s="31">
        <f t="shared" si="16"/>
        <v>407596081.01000005</v>
      </c>
      <c r="I28" s="31">
        <f t="shared" si="16"/>
        <v>393233.06000000238</v>
      </c>
      <c r="J28" s="31">
        <f t="shared" si="16"/>
        <v>407989314.07000005</v>
      </c>
      <c r="K28" s="31">
        <f t="shared" si="16"/>
        <v>8641248.5899999961</v>
      </c>
      <c r="L28" s="31">
        <f t="shared" si="16"/>
        <v>416630562.65999997</v>
      </c>
      <c r="M28" s="31">
        <f t="shared" si="16"/>
        <v>11201159.439999968</v>
      </c>
      <c r="N28" s="31">
        <f t="shared" si="16"/>
        <v>427831722.10000002</v>
      </c>
    </row>
    <row r="29" spans="1:14" ht="38.25" x14ac:dyDescent="0.2">
      <c r="A29" s="24" t="s">
        <v>50</v>
      </c>
      <c r="B29" s="25" t="s">
        <v>49</v>
      </c>
      <c r="C29" s="26" t="s">
        <v>17</v>
      </c>
      <c r="D29" s="27">
        <v>94768750.859999999</v>
      </c>
      <c r="E29" s="27">
        <f>F29-D29</f>
        <v>2541500</v>
      </c>
      <c r="F29" s="27">
        <v>97310250.859999999</v>
      </c>
      <c r="G29" s="27">
        <f>H29-F29</f>
        <v>0</v>
      </c>
      <c r="H29" s="27">
        <v>97310250.859999999</v>
      </c>
      <c r="I29" s="27">
        <f>J29-H29</f>
        <v>101684</v>
      </c>
      <c r="J29" s="27">
        <v>97411934.859999999</v>
      </c>
      <c r="K29" s="27">
        <f>L29-J29</f>
        <v>2721645</v>
      </c>
      <c r="L29" s="27">
        <v>100133579.86</v>
      </c>
      <c r="M29" s="27">
        <f>N29-L29</f>
        <v>1996078.299999997</v>
      </c>
      <c r="N29" s="27">
        <v>102129658.16</v>
      </c>
    </row>
    <row r="30" spans="1:14" ht="38.25" x14ac:dyDescent="0.2">
      <c r="A30" s="24" t="s">
        <v>51</v>
      </c>
      <c r="B30" s="25" t="s">
        <v>49</v>
      </c>
      <c r="C30" s="26" t="s">
        <v>20</v>
      </c>
      <c r="D30" s="27">
        <v>252211694.72</v>
      </c>
      <c r="E30" s="27">
        <f t="shared" ref="E30:G34" si="17">F30-D30</f>
        <v>4487437</v>
      </c>
      <c r="F30" s="27">
        <v>256699131.72</v>
      </c>
      <c r="G30" s="27">
        <f t="shared" si="17"/>
        <v>-234310.41999998689</v>
      </c>
      <c r="H30" s="27">
        <v>256464821.30000001</v>
      </c>
      <c r="I30" s="27">
        <f t="shared" ref="I30:I34" si="18">J30-H30</f>
        <v>202960</v>
      </c>
      <c r="J30" s="27">
        <v>256667781.30000001</v>
      </c>
      <c r="K30" s="27">
        <f t="shared" ref="K30:K34" si="19">L30-J30</f>
        <v>5661042.9399999976</v>
      </c>
      <c r="L30" s="27">
        <v>262328824.24000001</v>
      </c>
      <c r="M30" s="27">
        <f t="shared" ref="M30:M34" si="20">N30-L30</f>
        <v>7658862.0899999738</v>
      </c>
      <c r="N30" s="27">
        <v>269987686.32999998</v>
      </c>
    </row>
    <row r="31" spans="1:14" ht="38.25" x14ac:dyDescent="0.2">
      <c r="A31" s="24" t="s">
        <v>52</v>
      </c>
      <c r="B31" s="25" t="s">
        <v>49</v>
      </c>
      <c r="C31" s="26" t="s">
        <v>22</v>
      </c>
      <c r="D31" s="27">
        <v>30917969.800000001</v>
      </c>
      <c r="E31" s="27">
        <f t="shared" si="17"/>
        <v>1250843</v>
      </c>
      <c r="F31" s="27">
        <v>32168812.800000001</v>
      </c>
      <c r="G31" s="27">
        <f t="shared" si="17"/>
        <v>-86884.170000001788</v>
      </c>
      <c r="H31" s="27">
        <v>32081928.629999999</v>
      </c>
      <c r="I31" s="27">
        <f t="shared" si="18"/>
        <v>-331010.93999999762</v>
      </c>
      <c r="J31" s="27">
        <v>31750917.690000001</v>
      </c>
      <c r="K31" s="27">
        <f t="shared" si="19"/>
        <v>321783.58999999985</v>
      </c>
      <c r="L31" s="27">
        <v>32072701.280000001</v>
      </c>
      <c r="M31" s="27">
        <f t="shared" si="20"/>
        <v>2518823.2699999958</v>
      </c>
      <c r="N31" s="27">
        <v>34591524.549999997</v>
      </c>
    </row>
    <row r="32" spans="1:14" ht="63.75" x14ac:dyDescent="0.2">
      <c r="A32" s="24" t="s">
        <v>53</v>
      </c>
      <c r="B32" s="25" t="s">
        <v>49</v>
      </c>
      <c r="C32" s="26" t="s">
        <v>26</v>
      </c>
      <c r="D32" s="27">
        <v>200000</v>
      </c>
      <c r="E32" s="27">
        <f t="shared" si="17"/>
        <v>0</v>
      </c>
      <c r="F32" s="27">
        <v>200000</v>
      </c>
      <c r="G32" s="27">
        <f t="shared" si="17"/>
        <v>0</v>
      </c>
      <c r="H32" s="27">
        <v>200000</v>
      </c>
      <c r="I32" s="27">
        <f t="shared" si="18"/>
        <v>0</v>
      </c>
      <c r="J32" s="27">
        <v>200000</v>
      </c>
      <c r="K32" s="27">
        <f t="shared" si="19"/>
        <v>0</v>
      </c>
      <c r="L32" s="27">
        <v>200000</v>
      </c>
      <c r="M32" s="27">
        <f t="shared" si="20"/>
        <v>0</v>
      </c>
      <c r="N32" s="27">
        <v>200000</v>
      </c>
    </row>
    <row r="33" spans="1:14" ht="38.25" x14ac:dyDescent="0.2">
      <c r="A33" s="24" t="s">
        <v>54</v>
      </c>
      <c r="B33" s="25" t="s">
        <v>49</v>
      </c>
      <c r="C33" s="26" t="s">
        <v>49</v>
      </c>
      <c r="D33" s="27">
        <v>3264925.22</v>
      </c>
      <c r="E33" s="27">
        <f t="shared" si="17"/>
        <v>0</v>
      </c>
      <c r="F33" s="27">
        <v>3264925.22</v>
      </c>
      <c r="G33" s="27">
        <f t="shared" si="17"/>
        <v>0</v>
      </c>
      <c r="H33" s="27">
        <v>3264925.22</v>
      </c>
      <c r="I33" s="27">
        <f t="shared" si="18"/>
        <v>419600</v>
      </c>
      <c r="J33" s="27">
        <v>3684525.22</v>
      </c>
      <c r="K33" s="27">
        <f t="shared" si="19"/>
        <v>-63222.94000000041</v>
      </c>
      <c r="L33" s="27">
        <v>3621302.28</v>
      </c>
      <c r="M33" s="27">
        <f t="shared" si="20"/>
        <v>-249526.21999999974</v>
      </c>
      <c r="N33" s="27">
        <v>3371776.06</v>
      </c>
    </row>
    <row r="34" spans="1:14" ht="38.25" x14ac:dyDescent="0.2">
      <c r="A34" s="24" t="s">
        <v>55</v>
      </c>
      <c r="B34" s="25" t="s">
        <v>49</v>
      </c>
      <c r="C34" s="26" t="s">
        <v>40</v>
      </c>
      <c r="D34" s="27">
        <v>17937969</v>
      </c>
      <c r="E34" s="27">
        <f t="shared" si="17"/>
        <v>334886</v>
      </c>
      <c r="F34" s="27">
        <v>18272855</v>
      </c>
      <c r="G34" s="27">
        <f t="shared" si="17"/>
        <v>1300</v>
      </c>
      <c r="H34" s="27">
        <v>18274155</v>
      </c>
      <c r="I34" s="27">
        <f t="shared" si="18"/>
        <v>0</v>
      </c>
      <c r="J34" s="27">
        <v>18274155</v>
      </c>
      <c r="K34" s="27">
        <f t="shared" si="19"/>
        <v>0</v>
      </c>
      <c r="L34" s="27">
        <v>18274155</v>
      </c>
      <c r="M34" s="27">
        <f t="shared" si="20"/>
        <v>-723078</v>
      </c>
      <c r="N34" s="27">
        <v>17551077</v>
      </c>
    </row>
    <row r="35" spans="1:14" s="23" customFormat="1" ht="38.25" x14ac:dyDescent="0.2">
      <c r="A35" s="28" t="s">
        <v>56</v>
      </c>
      <c r="B35" s="29" t="s">
        <v>38</v>
      </c>
      <c r="C35" s="30" t="s">
        <v>18</v>
      </c>
      <c r="D35" s="31">
        <f>D36+D37</f>
        <v>126521943.84999999</v>
      </c>
      <c r="E35" s="31">
        <f t="shared" ref="E35:N35" si="21">E36+E37</f>
        <v>2477312</v>
      </c>
      <c r="F35" s="31">
        <f t="shared" si="21"/>
        <v>128999255.84999999</v>
      </c>
      <c r="G35" s="31">
        <f t="shared" si="21"/>
        <v>-12533217.140000001</v>
      </c>
      <c r="H35" s="31">
        <f t="shared" si="21"/>
        <v>116466038.70999999</v>
      </c>
      <c r="I35" s="31">
        <f t="shared" si="21"/>
        <v>-857891.64999999106</v>
      </c>
      <c r="J35" s="31">
        <f t="shared" si="21"/>
        <v>115608147.06</v>
      </c>
      <c r="K35" s="31">
        <f t="shared" si="21"/>
        <v>932540</v>
      </c>
      <c r="L35" s="31">
        <f t="shared" si="21"/>
        <v>116540687.06</v>
      </c>
      <c r="M35" s="31">
        <f t="shared" si="21"/>
        <v>-19667515.270000003</v>
      </c>
      <c r="N35" s="31">
        <f t="shared" si="21"/>
        <v>96873171.789999992</v>
      </c>
    </row>
    <row r="36" spans="1:14" ht="38.25" x14ac:dyDescent="0.2">
      <c r="A36" s="24" t="s">
        <v>57</v>
      </c>
      <c r="B36" s="25" t="s">
        <v>38</v>
      </c>
      <c r="C36" s="26" t="s">
        <v>17</v>
      </c>
      <c r="D36" s="27">
        <v>36460540</v>
      </c>
      <c r="E36" s="27">
        <f>F36-D36</f>
        <v>2494785</v>
      </c>
      <c r="F36" s="27">
        <v>38955325</v>
      </c>
      <c r="G36" s="27">
        <f>H36-F36</f>
        <v>1360797.8599999994</v>
      </c>
      <c r="H36" s="27">
        <v>40316122.859999999</v>
      </c>
      <c r="I36" s="27">
        <f>J36-H36</f>
        <v>846161.67000000179</v>
      </c>
      <c r="J36" s="27">
        <v>41162284.530000001</v>
      </c>
      <c r="K36" s="27">
        <f>L36-J36</f>
        <v>623540</v>
      </c>
      <c r="L36" s="27">
        <v>41785824.530000001</v>
      </c>
      <c r="M36" s="27">
        <f>N36-L36</f>
        <v>507267.19999999553</v>
      </c>
      <c r="N36" s="27">
        <v>42293091.729999997</v>
      </c>
    </row>
    <row r="37" spans="1:14" ht="51" x14ac:dyDescent="0.2">
      <c r="A37" s="24" t="s">
        <v>58</v>
      </c>
      <c r="B37" s="25" t="s">
        <v>38</v>
      </c>
      <c r="C37" s="26" t="s">
        <v>24</v>
      </c>
      <c r="D37" s="27">
        <v>90061403.849999994</v>
      </c>
      <c r="E37" s="27">
        <f t="shared" ref="E37:G39" si="22">F37-D37</f>
        <v>-17473</v>
      </c>
      <c r="F37" s="27">
        <v>90043930.849999994</v>
      </c>
      <c r="G37" s="27">
        <f t="shared" si="22"/>
        <v>-13894015</v>
      </c>
      <c r="H37" s="27">
        <v>76149915.849999994</v>
      </c>
      <c r="I37" s="27">
        <f t="shared" ref="I37:I39" si="23">J37-H37</f>
        <v>-1704053.3199999928</v>
      </c>
      <c r="J37" s="27">
        <v>74445862.530000001</v>
      </c>
      <c r="K37" s="27">
        <f t="shared" ref="K37:K39" si="24">L37-J37</f>
        <v>309000</v>
      </c>
      <c r="L37" s="27">
        <v>74754862.530000001</v>
      </c>
      <c r="M37" s="27">
        <f t="shared" ref="M37:M39" si="25">N37-L37</f>
        <v>-20174782.469999999</v>
      </c>
      <c r="N37" s="27">
        <v>54580080.060000002</v>
      </c>
    </row>
    <row r="38" spans="1:14" s="23" customFormat="1" ht="38.25" x14ac:dyDescent="0.2">
      <c r="A38" s="28" t="s">
        <v>59</v>
      </c>
      <c r="B38" s="29" t="s">
        <v>40</v>
      </c>
      <c r="C38" s="30" t="s">
        <v>18</v>
      </c>
      <c r="D38" s="31">
        <f>D39</f>
        <v>0</v>
      </c>
      <c r="E38" s="27">
        <f t="shared" si="22"/>
        <v>205000</v>
      </c>
      <c r="F38" s="31">
        <f t="shared" ref="F38" si="26">F39</f>
        <v>205000</v>
      </c>
      <c r="G38" s="27">
        <f t="shared" si="22"/>
        <v>0</v>
      </c>
      <c r="H38" s="31">
        <f t="shared" ref="H38" si="27">H39</f>
        <v>205000</v>
      </c>
      <c r="I38" s="27">
        <f t="shared" si="23"/>
        <v>0</v>
      </c>
      <c r="J38" s="31">
        <f t="shared" ref="J38" si="28">J39</f>
        <v>205000</v>
      </c>
      <c r="K38" s="27">
        <f t="shared" si="24"/>
        <v>0</v>
      </c>
      <c r="L38" s="31">
        <f t="shared" ref="L38" si="29">L39</f>
        <v>205000</v>
      </c>
      <c r="M38" s="27">
        <f t="shared" si="25"/>
        <v>0</v>
      </c>
      <c r="N38" s="31">
        <f t="shared" ref="N38" si="30">N39</f>
        <v>205000</v>
      </c>
    </row>
    <row r="39" spans="1:14" ht="51" x14ac:dyDescent="0.2">
      <c r="A39" s="24" t="s">
        <v>60</v>
      </c>
      <c r="B39" s="25" t="s">
        <v>40</v>
      </c>
      <c r="C39" s="26" t="s">
        <v>40</v>
      </c>
      <c r="D39" s="27">
        <v>0</v>
      </c>
      <c r="E39" s="27">
        <f t="shared" si="22"/>
        <v>205000</v>
      </c>
      <c r="F39" s="27">
        <v>205000</v>
      </c>
      <c r="G39" s="27">
        <f t="shared" si="22"/>
        <v>0</v>
      </c>
      <c r="H39" s="27">
        <v>205000</v>
      </c>
      <c r="I39" s="27">
        <f t="shared" si="23"/>
        <v>0</v>
      </c>
      <c r="J39" s="27">
        <v>205000</v>
      </c>
      <c r="K39" s="27">
        <f t="shared" si="24"/>
        <v>0</v>
      </c>
      <c r="L39" s="27">
        <v>205000</v>
      </c>
      <c r="M39" s="27">
        <f t="shared" si="25"/>
        <v>0</v>
      </c>
      <c r="N39" s="27">
        <v>205000</v>
      </c>
    </row>
    <row r="40" spans="1:14" s="23" customFormat="1" ht="38.25" x14ac:dyDescent="0.2">
      <c r="A40" s="28" t="s">
        <v>61</v>
      </c>
      <c r="B40" s="29" t="s">
        <v>62</v>
      </c>
      <c r="C40" s="30" t="s">
        <v>18</v>
      </c>
      <c r="D40" s="31">
        <f>D41+D42+D43+D44</f>
        <v>47346048.030000001</v>
      </c>
      <c r="E40" s="31">
        <f t="shared" ref="E40:N40" si="31">E41+E42+E43+E44</f>
        <v>-616791.39999999851</v>
      </c>
      <c r="F40" s="31">
        <f t="shared" si="31"/>
        <v>46729256.630000003</v>
      </c>
      <c r="G40" s="31">
        <f t="shared" si="31"/>
        <v>100000</v>
      </c>
      <c r="H40" s="31">
        <f t="shared" si="31"/>
        <v>46829256.630000003</v>
      </c>
      <c r="I40" s="31">
        <f t="shared" si="31"/>
        <v>369496.12999999523</v>
      </c>
      <c r="J40" s="31">
        <f t="shared" si="31"/>
        <v>47198752.759999998</v>
      </c>
      <c r="K40" s="31">
        <f t="shared" si="31"/>
        <v>40000</v>
      </c>
      <c r="L40" s="31">
        <f t="shared" si="31"/>
        <v>47238752.759999998</v>
      </c>
      <c r="M40" s="31">
        <f t="shared" si="31"/>
        <v>-5125316.9599999953</v>
      </c>
      <c r="N40" s="31">
        <f t="shared" si="31"/>
        <v>42113435.800000004</v>
      </c>
    </row>
    <row r="41" spans="1:14" ht="38.25" x14ac:dyDescent="0.2">
      <c r="A41" s="24" t="s">
        <v>63</v>
      </c>
      <c r="B41" s="25" t="s">
        <v>62</v>
      </c>
      <c r="C41" s="26" t="s">
        <v>17</v>
      </c>
      <c r="D41" s="27">
        <v>2085710</v>
      </c>
      <c r="E41" s="27">
        <f>F41-D41</f>
        <v>0</v>
      </c>
      <c r="F41" s="27">
        <v>2085710</v>
      </c>
      <c r="G41" s="27">
        <f>H41-F41</f>
        <v>0</v>
      </c>
      <c r="H41" s="27">
        <v>2085710</v>
      </c>
      <c r="I41" s="27">
        <f>J41-H41</f>
        <v>0</v>
      </c>
      <c r="J41" s="27">
        <v>2085710</v>
      </c>
      <c r="K41" s="27">
        <f>L41-J41</f>
        <v>0</v>
      </c>
      <c r="L41" s="27">
        <v>2085710</v>
      </c>
      <c r="M41" s="27">
        <f>N41-L41</f>
        <v>0</v>
      </c>
      <c r="N41" s="27">
        <v>2085710</v>
      </c>
    </row>
    <row r="42" spans="1:14" ht="38.25" x14ac:dyDescent="0.2">
      <c r="A42" s="24" t="s">
        <v>64</v>
      </c>
      <c r="B42" s="25" t="s">
        <v>62</v>
      </c>
      <c r="C42" s="26" t="s">
        <v>22</v>
      </c>
      <c r="D42" s="27">
        <v>1470000</v>
      </c>
      <c r="E42" s="27">
        <f t="shared" ref="E42:G44" si="32">F42-D42</f>
        <v>0</v>
      </c>
      <c r="F42" s="27">
        <v>1470000</v>
      </c>
      <c r="G42" s="27">
        <f t="shared" si="32"/>
        <v>100000</v>
      </c>
      <c r="H42" s="27">
        <v>1570000</v>
      </c>
      <c r="I42" s="27">
        <f t="shared" ref="I42:I44" si="33">J42-H42</f>
        <v>0</v>
      </c>
      <c r="J42" s="27">
        <v>1570000</v>
      </c>
      <c r="K42" s="27">
        <f t="shared" ref="K42:K44" si="34">L42-J42</f>
        <v>0</v>
      </c>
      <c r="L42" s="27">
        <v>1570000</v>
      </c>
      <c r="M42" s="27">
        <f t="shared" ref="M42:M44" si="35">N42-L42</f>
        <v>-713913.05</v>
      </c>
      <c r="N42" s="27">
        <v>856086.95</v>
      </c>
    </row>
    <row r="43" spans="1:14" ht="38.25" x14ac:dyDescent="0.2">
      <c r="A43" s="24" t="s">
        <v>65</v>
      </c>
      <c r="B43" s="25" t="s">
        <v>62</v>
      </c>
      <c r="C43" s="26" t="s">
        <v>24</v>
      </c>
      <c r="D43" s="27">
        <v>43197418.030000001</v>
      </c>
      <c r="E43" s="27">
        <f t="shared" si="32"/>
        <v>-616791.39999999851</v>
      </c>
      <c r="F43" s="27">
        <v>42580626.630000003</v>
      </c>
      <c r="G43" s="27">
        <f t="shared" si="32"/>
        <v>0</v>
      </c>
      <c r="H43" s="27">
        <v>42580626.630000003</v>
      </c>
      <c r="I43" s="27">
        <f t="shared" si="33"/>
        <v>369496.12999999523</v>
      </c>
      <c r="J43" s="27">
        <v>42950122.759999998</v>
      </c>
      <c r="K43" s="27">
        <f t="shared" si="34"/>
        <v>0</v>
      </c>
      <c r="L43" s="27">
        <v>42950122.759999998</v>
      </c>
      <c r="M43" s="27">
        <f t="shared" si="35"/>
        <v>-4069473.9499999955</v>
      </c>
      <c r="N43" s="27">
        <v>38880648.810000002</v>
      </c>
    </row>
    <row r="44" spans="1:14" ht="51" x14ac:dyDescent="0.2">
      <c r="A44" s="24" t="s">
        <v>66</v>
      </c>
      <c r="B44" s="25" t="s">
        <v>62</v>
      </c>
      <c r="C44" s="26" t="s">
        <v>28</v>
      </c>
      <c r="D44" s="27">
        <v>592920</v>
      </c>
      <c r="E44" s="27">
        <f t="shared" si="32"/>
        <v>0</v>
      </c>
      <c r="F44" s="27">
        <v>592920</v>
      </c>
      <c r="G44" s="27">
        <f t="shared" si="32"/>
        <v>0</v>
      </c>
      <c r="H44" s="27">
        <v>592920</v>
      </c>
      <c r="I44" s="27">
        <f t="shared" si="33"/>
        <v>0</v>
      </c>
      <c r="J44" s="27">
        <v>592920</v>
      </c>
      <c r="K44" s="27">
        <f t="shared" si="34"/>
        <v>40000</v>
      </c>
      <c r="L44" s="27">
        <v>632920</v>
      </c>
      <c r="M44" s="27">
        <f t="shared" si="35"/>
        <v>-341929.96</v>
      </c>
      <c r="N44" s="27">
        <v>290990.03999999998</v>
      </c>
    </row>
    <row r="45" spans="1:14" s="23" customFormat="1" ht="38.25" x14ac:dyDescent="0.2">
      <c r="A45" s="28" t="s">
        <v>67</v>
      </c>
      <c r="B45" s="29" t="s">
        <v>30</v>
      </c>
      <c r="C45" s="30" t="s">
        <v>18</v>
      </c>
      <c r="D45" s="31">
        <f>D46</f>
        <v>3865250</v>
      </c>
      <c r="E45" s="31">
        <f t="shared" ref="E45:N45" si="36">E46</f>
        <v>6599999.9399999995</v>
      </c>
      <c r="F45" s="31">
        <f t="shared" si="36"/>
        <v>10465249.939999999</v>
      </c>
      <c r="G45" s="31">
        <f t="shared" si="36"/>
        <v>0</v>
      </c>
      <c r="H45" s="31">
        <f t="shared" si="36"/>
        <v>10465249.939999999</v>
      </c>
      <c r="I45" s="31">
        <f t="shared" si="36"/>
        <v>0</v>
      </c>
      <c r="J45" s="31">
        <f t="shared" si="36"/>
        <v>10465249.939999999</v>
      </c>
      <c r="K45" s="31">
        <f t="shared" si="36"/>
        <v>10319740.000000002</v>
      </c>
      <c r="L45" s="31">
        <f t="shared" si="36"/>
        <v>20784989.940000001</v>
      </c>
      <c r="M45" s="31">
        <f t="shared" si="36"/>
        <v>-669695.94000000134</v>
      </c>
      <c r="N45" s="31">
        <f t="shared" si="36"/>
        <v>20115294</v>
      </c>
    </row>
    <row r="46" spans="1:14" ht="38.25" x14ac:dyDescent="0.2">
      <c r="A46" s="24" t="s">
        <v>68</v>
      </c>
      <c r="B46" s="25" t="s">
        <v>30</v>
      </c>
      <c r="C46" s="26" t="s">
        <v>20</v>
      </c>
      <c r="D46" s="27">
        <v>3865250</v>
      </c>
      <c r="E46" s="27">
        <f>F46-D46</f>
        <v>6599999.9399999995</v>
      </c>
      <c r="F46" s="27">
        <v>10465249.939999999</v>
      </c>
      <c r="G46" s="27">
        <f>H46-F46</f>
        <v>0</v>
      </c>
      <c r="H46" s="27">
        <v>10465249.939999999</v>
      </c>
      <c r="I46" s="27">
        <f>J46-H46</f>
        <v>0</v>
      </c>
      <c r="J46" s="27">
        <v>10465249.939999999</v>
      </c>
      <c r="K46" s="27">
        <f>L46-J46</f>
        <v>10319740.000000002</v>
      </c>
      <c r="L46" s="27">
        <v>20784989.940000001</v>
      </c>
      <c r="M46" s="27">
        <f>N46-L46</f>
        <v>-669695.94000000134</v>
      </c>
      <c r="N46" s="27">
        <v>20115294</v>
      </c>
    </row>
    <row r="47" spans="1:14" s="23" customFormat="1" ht="51" x14ac:dyDescent="0.2">
      <c r="A47" s="28" t="s">
        <v>69</v>
      </c>
      <c r="B47" s="29" t="s">
        <v>42</v>
      </c>
      <c r="C47" s="32" t="s">
        <v>18</v>
      </c>
      <c r="D47" s="33">
        <f>D48</f>
        <v>3631620</v>
      </c>
      <c r="E47" s="33">
        <f t="shared" ref="E47:N47" si="37">E48</f>
        <v>0</v>
      </c>
      <c r="F47" s="33">
        <f t="shared" si="37"/>
        <v>3631620</v>
      </c>
      <c r="G47" s="33">
        <f t="shared" si="37"/>
        <v>0</v>
      </c>
      <c r="H47" s="33">
        <f t="shared" si="37"/>
        <v>3631620</v>
      </c>
      <c r="I47" s="33">
        <f t="shared" si="37"/>
        <v>65300</v>
      </c>
      <c r="J47" s="33">
        <f t="shared" si="37"/>
        <v>3696920</v>
      </c>
      <c r="K47" s="33">
        <f t="shared" si="37"/>
        <v>0</v>
      </c>
      <c r="L47" s="33">
        <f t="shared" si="37"/>
        <v>3696920</v>
      </c>
      <c r="M47" s="33">
        <f t="shared" si="37"/>
        <v>0</v>
      </c>
      <c r="N47" s="33">
        <f t="shared" si="37"/>
        <v>3696920</v>
      </c>
    </row>
    <row r="48" spans="1:14" ht="38.25" x14ac:dyDescent="0.2">
      <c r="A48" s="34" t="s">
        <v>70</v>
      </c>
      <c r="B48" s="35" t="s">
        <v>42</v>
      </c>
      <c r="C48" s="36" t="s">
        <v>20</v>
      </c>
      <c r="D48" s="37">
        <v>3631620</v>
      </c>
      <c r="E48" s="27">
        <f>F48-D48</f>
        <v>0</v>
      </c>
      <c r="F48" s="37">
        <v>3631620</v>
      </c>
      <c r="G48" s="27">
        <f>H48-F48</f>
        <v>0</v>
      </c>
      <c r="H48" s="37">
        <v>3631620</v>
      </c>
      <c r="I48" s="27">
        <f>J48-H48</f>
        <v>65300</v>
      </c>
      <c r="J48" s="37">
        <v>3696920</v>
      </c>
      <c r="K48" s="27">
        <f>L48-J48</f>
        <v>0</v>
      </c>
      <c r="L48" s="37">
        <v>3696920</v>
      </c>
      <c r="M48" s="27">
        <f>N48-L48</f>
        <v>0</v>
      </c>
      <c r="N48" s="37">
        <v>3696920</v>
      </c>
    </row>
    <row r="49" spans="1:14" s="23" customFormat="1" ht="30" customHeight="1" x14ac:dyDescent="0.2">
      <c r="A49" s="38" t="s">
        <v>71</v>
      </c>
      <c r="B49" s="39" t="s">
        <v>72</v>
      </c>
      <c r="C49" s="40" t="s">
        <v>72</v>
      </c>
      <c r="D49" s="41">
        <f>D8+D16+D18+D23+D28+D35+D38+D40+D45+D47</f>
        <v>1084156410.1300001</v>
      </c>
      <c r="E49" s="41">
        <f>E8+E16+E18+E23+E28+E35+E38+E40+E45+E47</f>
        <v>99114679.50999999</v>
      </c>
      <c r="F49" s="41">
        <f t="shared" ref="F49" si="38">F8+F16+F18+F23+F28+F35+F38+F40+F45+F47</f>
        <v>1183271089.6400001</v>
      </c>
      <c r="G49" s="41">
        <f>G8+G16+G18+G23+G28+G35+G38+G40+G45+G47</f>
        <v>-210797132.44999999</v>
      </c>
      <c r="H49" s="41">
        <f t="shared" ref="H49:J49" si="39">H8+H16+H18+H23+H28+H35+H38+H40+H45+H47</f>
        <v>972473957.19000018</v>
      </c>
      <c r="I49" s="41">
        <f>I8+I16+I18+I23+I28+I35+I38+I40+I45+I47</f>
        <v>1880271.1900000125</v>
      </c>
      <c r="J49" s="41">
        <f t="shared" si="39"/>
        <v>974354228.38000011</v>
      </c>
      <c r="K49" s="41">
        <f>K8+K16+K18+K23+K28+K35+K38+K40+K45+K47</f>
        <v>22379731</v>
      </c>
      <c r="L49" s="41">
        <f t="shared" ref="L49" si="40">L8+L16+L18+L23+L28+L35+L38+L40+L45+L47</f>
        <v>996733959.37999988</v>
      </c>
      <c r="M49" s="41">
        <f>M8+M16+M18+M23+M28+M35+M38+M40+M45+M47</f>
        <v>20894742.639999967</v>
      </c>
      <c r="N49" s="41">
        <f t="shared" ref="N49" si="41">N8+N16+N18+N23+N28+N35+N38+N40+N45+N47</f>
        <v>1017628702.02</v>
      </c>
    </row>
    <row r="50" spans="1:14" ht="12.95" customHeight="1" x14ac:dyDescent="0.2">
      <c r="A50" s="4"/>
      <c r="B50" s="42"/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14" ht="12.95" customHeight="1" x14ac:dyDescent="0.2">
      <c r="A51" s="13"/>
      <c r="B51" s="13"/>
      <c r="C51" s="45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</sheetData>
  <mergeCells count="10">
    <mergeCell ref="M4:N5"/>
    <mergeCell ref="B2:L2"/>
    <mergeCell ref="A4:A6"/>
    <mergeCell ref="B4:B6"/>
    <mergeCell ref="C4:C6"/>
    <mergeCell ref="D4:D6"/>
    <mergeCell ref="E4:F5"/>
    <mergeCell ref="G4:H5"/>
    <mergeCell ref="I4:J5"/>
    <mergeCell ref="K4:L5"/>
  </mergeCells>
  <pageMargins left="0.39370078740157483" right="0.39370078740157483" top="0.59055118110236227" bottom="0.39370078740157483" header="0" footer="0"/>
  <pageSetup paperSize="9" scale="69" fitToWidth="2" fitToHeight="0" orientation="landscape" r:id="rId1"/>
  <headerFooter>
    <evenFooter>&amp;R&amp;D&amp;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МПА расходы</vt:lpstr>
      <vt:lpstr>'МПА расходы'!Область_печати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dcterms:created xsi:type="dcterms:W3CDTF">2023-03-09T01:52:41Z</dcterms:created>
  <dcterms:modified xsi:type="dcterms:W3CDTF">2023-04-28T05:47:54Z</dcterms:modified>
</cp:coreProperties>
</file>